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09"/>
  <workbookPr/>
  <bookViews>
    <workbookView xWindow="17000" yWindow="2300" windowWidth="15960" windowHeight="18080" activeTab="0"/>
  </bookViews>
  <sheets>
    <sheet name="X zamestancov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<sst xmlns="http://schemas.openxmlformats.org/spreadsheetml/2006/main" count="37" uniqueCount="31">
  <si>
    <t>Zadajte počet zamestnancov:</t>
  </si>
  <si>
    <t>Benefity provízneho systému Z4F:</t>
  </si>
  <si>
    <t>Nižšia cena produktov od 2. mesiaca vďaka systému 4+1.</t>
  </si>
  <si>
    <t>Dva testy v prvom roku pre každého zamestnanca.</t>
  </si>
  <si>
    <t>Pravidelné dodanie domov, alebo na pracovisko.</t>
  </si>
  <si>
    <t>Zdravý zamestnanci :-)</t>
  </si>
  <si>
    <t xml:space="preserve">Bežná cena </t>
  </si>
  <si>
    <t>Obdobie</t>
  </si>
  <si>
    <t>Popis</t>
  </si>
  <si>
    <t>J.C s DPH</t>
  </si>
  <si>
    <t>S DPH</t>
  </si>
  <si>
    <t>Bez DPH</t>
  </si>
  <si>
    <t>Náklady na 1.mesiac (objednávka na 1. a 2. mesiac + 2x test)</t>
  </si>
  <si>
    <t>prvá splátka</t>
  </si>
  <si>
    <t>dopravné</t>
  </si>
  <si>
    <t>Spolu</t>
  </si>
  <si>
    <t>Náklady od 2. mesiaca Z4F</t>
  </si>
  <si>
    <t>mesačná splátka</t>
  </si>
  <si>
    <t>Spolu:</t>
  </si>
  <si>
    <t>Náklady za 12 mesiacov - 1 rok</t>
  </si>
  <si>
    <t>Cena bez DPH s programom Z4F</t>
  </si>
  <si>
    <t>Cena bez DPH bez programu Z4F</t>
  </si>
  <si>
    <t>Prvá splátka za 2 mesiace</t>
  </si>
  <si>
    <t>Nasledujúca mesačná splátka bez DPH s programom Z4F</t>
  </si>
  <si>
    <t>10 mesačných splátok</t>
  </si>
  <si>
    <t>Celková náklady firmy za 1 rok:</t>
  </si>
  <si>
    <t>priemer na 1 mesiac</t>
  </si>
  <si>
    <t>Cena na jedného pracovníka mesačne</t>
  </si>
  <si>
    <t>Náklady za 12 mesiacov - 2 rok (bez testov)</t>
  </si>
  <si>
    <r>
      <rPr>
        <u val="single"/>
        <sz val="12"/>
        <color indexed="18"/>
        <rFont val="Calibri"/>
        <family val="2"/>
      </rPr>
      <t>OBJEDNAŤ TELEFONICKY</t>
    </r>
    <r>
      <rPr>
        <sz val="12"/>
        <color indexed="8"/>
        <rFont val="Calibri"/>
        <family val="2"/>
      </rPr>
      <t xml:space="preserve"> _xD83D__xDCDE_ (+421911801382)</t>
    </r>
  </si>
  <si>
    <r>
      <rPr>
        <u val="single"/>
        <sz val="12"/>
        <color indexed="18"/>
        <rFont val="Calibri"/>
        <family val="2"/>
      </rPr>
      <t>OBJEDNAŤ MAILOM</t>
    </r>
    <r>
      <rPr>
        <sz val="12"/>
        <color indexed="8"/>
        <rFont val="Calibri"/>
        <family val="2"/>
      </rPr>
      <t xml:space="preserve"> ✉️ (</t>
    </r>
    <r>
      <rPr>
        <u val="single"/>
        <sz val="12"/>
        <color indexed="18"/>
        <rFont val="Calibri"/>
        <family val="2"/>
      </rPr>
      <t>info@chronickyzapal.sk</t>
    </r>
    <r>
      <rPr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</si>
</sst>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[$€-2]&quot; &quot;;&quot;-&quot;* #,##0.00&quot; &quot;[$€-2]&quot; &quot;;&quot; &quot;* &quot;-&quot;??&quot; &quot;[$€-2]&quot; &quot;"/>
    <numFmt numFmtId="165" formatCode="&quot; &quot;* #,##0.00&quot; &quot;[$€-2]&quot; &quot;;&quot;-&quot;* #,##0.00&quot; &quot;[$€-2]&quot; &quot;;&quot; &quot;* &quot;-&quot;?&quot; &quot;[$€-2]&quot; &quot;"/>
    <numFmt numFmtId="166" formatCode="&quot; &quot;* #,##0&quot; &quot;[$€-2]&quot; &quot;;&quot;-&quot;* #,##0&quot; &quot;[$€-2]&quot; &quot;;&quot; &quot;* &quot;-&quot;??&quot; &quot;[$€-2]&quot; &quot;"/>
    <numFmt numFmtId="167" formatCode="&quot; &quot;* #,##0.0&quot; &quot;[$€-2]&quot; &quot;;&quot;-&quot;* #,##0.0&quot; &quot;[$€-2]&quot; &quot;;&quot; &quot;* &quot;-&quot;?&quot; &quot;[$€-2]&quot; &quot;"/>
    <numFmt numFmtId="168" formatCode="&quot; &quot;* #,##0.0&quot; &quot;[$€-2]&quot; &quot;;&quot;-&quot;* #,##0.0&quot; &quot;[$€-2]&quot; &quot;;&quot; &quot;* &quot;-&quot;??&quot; &quot;[$€-2]&quot; &quot;"/>
  </numFmts>
  <fonts count="16">
    <font>
      <sz val="12"/>
      <color indexed="8"/>
      <name val="Calibri"/>
      <family val="2"/>
    </font>
    <font>
      <sz val="10"/>
      <name val="Arial"/>
      <family val="2"/>
    </font>
    <font>
      <b/>
      <sz val="2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Wingding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u val="single"/>
      <sz val="12"/>
      <color indexed="1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>
        <color indexed="11"/>
      </left>
      <right style="thin">
        <color indexed="11"/>
      </right>
      <top/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/>
      <top style="thin">
        <color indexed="11"/>
      </top>
      <bottom/>
    </border>
    <border>
      <left/>
      <right/>
      <top style="thin">
        <color indexed="11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0" borderId="1" xfId="0" applyBorder="1"/>
    <xf numFmtId="0" fontId="0" fillId="2" borderId="3" xfId="0" applyFill="1" applyBorder="1"/>
    <xf numFmtId="49" fontId="4" fillId="2" borderId="3" xfId="0" applyNumberFormat="1" applyFont="1" applyFill="1" applyBorder="1"/>
    <xf numFmtId="0" fontId="0" fillId="2" borderId="4" xfId="0" applyFill="1" applyBorder="1"/>
    <xf numFmtId="1" fontId="0" fillId="3" borderId="5" xfId="0" applyNumberFormat="1" applyFill="1" applyBorder="1"/>
    <xf numFmtId="0" fontId="0" fillId="2" borderId="6" xfId="0" applyFill="1" applyBorder="1"/>
    <xf numFmtId="0" fontId="0" fillId="0" borderId="3" xfId="0" applyBorder="1"/>
    <xf numFmtId="0" fontId="3" fillId="2" borderId="3" xfId="0" applyFont="1" applyFill="1" applyBorder="1"/>
    <xf numFmtId="0" fontId="0" fillId="2" borderId="7" xfId="0" applyFill="1" applyBorder="1"/>
    <xf numFmtId="49" fontId="6" fillId="2" borderId="3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0" fillId="2" borderId="9" xfId="0" applyNumberFormat="1" applyFill="1" applyBorder="1"/>
    <xf numFmtId="164" fontId="0" fillId="2" borderId="9" xfId="0" applyNumberFormat="1" applyFill="1" applyBorder="1"/>
    <xf numFmtId="164" fontId="4" fillId="2" borderId="9" xfId="0" applyNumberFormat="1" applyFont="1" applyFill="1" applyBorder="1"/>
    <xf numFmtId="164" fontId="0" fillId="2" borderId="10" xfId="0" applyNumberFormat="1" applyFill="1" applyBorder="1"/>
    <xf numFmtId="49" fontId="0" fillId="2" borderId="11" xfId="0" applyNumberFormat="1" applyFill="1" applyBorder="1"/>
    <xf numFmtId="164" fontId="0" fillId="2" borderId="11" xfId="0" applyNumberFormat="1" applyFill="1" applyBorder="1"/>
    <xf numFmtId="164" fontId="4" fillId="2" borderId="11" xfId="0" applyNumberFormat="1" applyFont="1" applyFill="1" applyBorder="1"/>
    <xf numFmtId="164" fontId="0" fillId="2" borderId="12" xfId="0" applyNumberFormat="1" applyFill="1" applyBorder="1"/>
    <xf numFmtId="49" fontId="0" fillId="4" borderId="13" xfId="0" applyNumberFormat="1" applyFill="1" applyBorder="1"/>
    <xf numFmtId="164" fontId="0" fillId="4" borderId="13" xfId="0" applyNumberFormat="1" applyFill="1" applyBorder="1"/>
    <xf numFmtId="164" fontId="4" fillId="4" borderId="13" xfId="0" applyNumberFormat="1" applyFont="1" applyFill="1" applyBorder="1"/>
    <xf numFmtId="165" fontId="0" fillId="5" borderId="14" xfId="0" applyNumberFormat="1" applyFill="1" applyBorder="1"/>
    <xf numFmtId="166" fontId="0" fillId="2" borderId="6" xfId="0" applyNumberFormat="1" applyFill="1" applyBorder="1"/>
    <xf numFmtId="166" fontId="0" fillId="2" borderId="3" xfId="0" applyNumberFormat="1" applyFill="1" applyBorder="1"/>
    <xf numFmtId="167" fontId="0" fillId="2" borderId="6" xfId="0" applyNumberFormat="1" applyFill="1" applyBorder="1"/>
    <xf numFmtId="167" fontId="0" fillId="2" borderId="3" xfId="0" applyNumberFormat="1" applyFill="1" applyBorder="1"/>
    <xf numFmtId="49" fontId="13" fillId="4" borderId="15" xfId="0" applyNumberFormat="1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168" fontId="0" fillId="2" borderId="7" xfId="0" applyNumberFormat="1" applyFill="1" applyBorder="1"/>
    <xf numFmtId="166" fontId="4" fillId="2" borderId="7" xfId="0" applyNumberFormat="1" applyFont="1" applyFill="1" applyBorder="1"/>
    <xf numFmtId="0" fontId="0" fillId="0" borderId="7" xfId="0" applyBorder="1"/>
    <xf numFmtId="49" fontId="12" fillId="6" borderId="16" xfId="0" applyNumberFormat="1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49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0" fillId="4" borderId="20" xfId="0" applyNumberForma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164" fontId="3" fillId="7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13" fillId="4" borderId="13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 wrapText="1"/>
    </xf>
    <xf numFmtId="164" fontId="4" fillId="8" borderId="9" xfId="0" applyNumberFormat="1" applyFont="1" applyFill="1" applyBorder="1" applyAlignment="1">
      <alignment horizontal="center"/>
    </xf>
    <xf numFmtId="164" fontId="3" fillId="9" borderId="11" xfId="0" applyNumberFormat="1" applyFont="1" applyFill="1" applyBorder="1" applyAlignment="1">
      <alignment horizontal="center"/>
    </xf>
    <xf numFmtId="49" fontId="3" fillId="7" borderId="16" xfId="0" applyNumberFormat="1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12" fillId="9" borderId="16" xfId="0" applyNumberFormat="1" applyFont="1" applyFill="1" applyBorder="1" applyAlignment="1">
      <alignment horizontal="left"/>
    </xf>
    <xf numFmtId="0" fontId="12" fillId="9" borderId="11" xfId="0" applyFon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164" fontId="14" fillId="4" borderId="13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49" fontId="2" fillId="9" borderId="22" xfId="0" applyNumberFormat="1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4" fillId="4" borderId="13" xfId="0" applyNumberFormat="1" applyFont="1" applyFill="1" applyBorder="1" applyAlignment="1">
      <alignment horizontal="right"/>
    </xf>
    <xf numFmtId="164" fontId="14" fillId="4" borderId="14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64" fontId="12" fillId="9" borderId="11" xfId="0" applyNumberFormat="1" applyFont="1" applyFill="1" applyBorder="1" applyAlignment="1">
      <alignment horizontal="center"/>
    </xf>
    <xf numFmtId="164" fontId="12" fillId="9" borderId="12" xfId="0" applyNumberFormat="1" applyFont="1" applyFill="1" applyBorder="1" applyAlignment="1">
      <alignment horizontal="center"/>
    </xf>
    <xf numFmtId="164" fontId="12" fillId="7" borderId="11" xfId="0" applyNumberFormat="1" applyFont="1" applyFill="1" applyBorder="1" applyAlignment="1">
      <alignment horizontal="center"/>
    </xf>
    <xf numFmtId="164" fontId="12" fillId="7" borderId="12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164" fontId="0" fillId="8" borderId="9" xfId="0" applyNumberFormat="1" applyFill="1" applyBorder="1" applyAlignment="1">
      <alignment horizontal="right"/>
    </xf>
    <xf numFmtId="164" fontId="0" fillId="8" borderId="10" xfId="0" applyNumberFormat="1" applyFill="1" applyBorder="1" applyAlignment="1">
      <alignment horizontal="right"/>
    </xf>
    <xf numFmtId="164" fontId="12" fillId="9" borderId="11" xfId="0" applyNumberFormat="1" applyFont="1" applyFill="1" applyBorder="1" applyAlignment="1">
      <alignment horizontal="right"/>
    </xf>
    <xf numFmtId="164" fontId="12" fillId="9" borderId="12" xfId="0" applyNumberFormat="1" applyFont="1" applyFill="1" applyBorder="1" applyAlignment="1">
      <alignment horizontal="right"/>
    </xf>
    <xf numFmtId="164" fontId="12" fillId="7" borderId="11" xfId="0" applyNumberFormat="1" applyFont="1" applyFill="1" applyBorder="1" applyAlignment="1">
      <alignment horizontal="right"/>
    </xf>
    <xf numFmtId="164" fontId="12" fillId="7" borderId="1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0099"/>
      <rgbColor rgb="00AAAAAA"/>
      <rgbColor rgb="00BDD6EE"/>
      <rgbColor rgb="0092D050"/>
      <rgbColor rgb="00FF0000"/>
      <rgbColor rgb="00FFC000"/>
      <rgbColor rgb="007030A0"/>
      <rgbColor rgb="00548135"/>
      <rgbColor rgb="000563C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421911801382" TargetMode="External" /><Relationship Id="rId2" Type="http://schemas.openxmlformats.org/officeDocument/2006/relationships/hyperlink" Target="mailto:info@chronickyzapal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workbookViewId="0" topLeftCell="A1">
      <selection activeCell="E19" sqref="E19"/>
    </sheetView>
  </sheetViews>
  <sheetFormatPr defaultColWidth="11.125" defaultRowHeight="15.75" customHeight="1"/>
  <cols>
    <col min="1" max="1" width="1.37890625" style="1" customWidth="1"/>
    <col min="2" max="2" width="2.50390625" style="1" customWidth="1"/>
    <col min="3" max="3" width="15.50390625" style="1" customWidth="1"/>
    <col min="4" max="4" width="19.875" style="1" customWidth="1"/>
    <col min="5" max="6" width="11.50390625" style="1" customWidth="1"/>
    <col min="7" max="7" width="11.375" style="1" customWidth="1"/>
    <col min="8" max="8" width="3.50390625" style="1" customWidth="1"/>
    <col min="9" max="9" width="4.375" style="1" customWidth="1"/>
    <col min="10" max="10" width="9.125" style="1" customWidth="1"/>
    <col min="11" max="11" width="11.125" style="1" customWidth="1"/>
    <col min="12" max="16384" width="11.125" style="1" customWidth="1"/>
  </cols>
  <sheetData>
    <row r="1" spans="1:10" ht="58.25" customHeight="1">
      <c r="A1" s="76" t="str">
        <f>IF($E$3&gt;1,"Výpočet nákladov pre firmu s "&amp;$E$3&amp;" zamestnancami","Výpočet nákladov pre firmu s "&amp;$E$3&amp;" zamestnancom")</f>
        <v>Výpočet nákladov pre firmu s 5 zamestnancami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5" customHeight="1">
      <c r="A2" s="2"/>
      <c r="B2" s="2"/>
      <c r="C2" s="2"/>
      <c r="D2" s="3"/>
      <c r="E2" s="4"/>
      <c r="F2" s="2"/>
      <c r="G2" s="2"/>
      <c r="H2" s="2"/>
      <c r="I2" s="2"/>
      <c r="J2" s="5"/>
    </row>
    <row r="3" spans="1:10" ht="15.5" customHeight="1">
      <c r="A3" s="6"/>
      <c r="B3" s="6"/>
      <c r="C3" s="7" t="s">
        <v>0</v>
      </c>
      <c r="D3" s="8"/>
      <c r="E3" s="9">
        <v>5</v>
      </c>
      <c r="F3" s="10"/>
      <c r="G3" s="6"/>
      <c r="H3" s="6"/>
      <c r="I3" s="6"/>
      <c r="J3" s="11"/>
    </row>
    <row r="4" spans="1:10" ht="15.5" customHeight="1">
      <c r="A4" s="6"/>
      <c r="B4" s="6"/>
      <c r="C4" s="6"/>
      <c r="D4" s="12"/>
      <c r="E4" s="13"/>
      <c r="F4" s="6"/>
      <c r="G4" s="6"/>
      <c r="H4" s="6"/>
      <c r="I4" s="6"/>
      <c r="J4" s="11"/>
    </row>
    <row r="5" spans="1:10" ht="15.5" customHeight="1">
      <c r="A5" s="6"/>
      <c r="B5" s="43" t="s">
        <v>1</v>
      </c>
      <c r="C5" s="44"/>
      <c r="D5" s="44"/>
      <c r="E5" s="44"/>
      <c r="F5" s="44"/>
      <c r="G5" s="6"/>
      <c r="H5" s="6"/>
      <c r="I5" s="6"/>
      <c r="J5" s="11"/>
    </row>
    <row r="6" spans="1:10" ht="15.5" customHeight="1">
      <c r="A6" s="6"/>
      <c r="B6" s="14" t="str">
        <f aca="true" t="shared" si="0" ref="B6:B11">IF(C6="","","ü")</f>
        <v>ü</v>
      </c>
      <c r="C6" s="60" t="s">
        <v>2</v>
      </c>
      <c r="D6" s="61"/>
      <c r="E6" s="61"/>
      <c r="F6" s="61"/>
      <c r="G6" s="61"/>
      <c r="H6" s="61"/>
      <c r="I6" s="6"/>
      <c r="J6" s="11"/>
    </row>
    <row r="7" spans="1:10" ht="15.5" customHeight="1">
      <c r="A7" s="6"/>
      <c r="B7" s="14" t="str">
        <f t="shared" si="0"/>
        <v>ü</v>
      </c>
      <c r="C7" s="60" t="s">
        <v>3</v>
      </c>
      <c r="D7" s="61"/>
      <c r="E7" s="61"/>
      <c r="F7" s="61"/>
      <c r="G7" s="61"/>
      <c r="H7" s="61"/>
      <c r="I7" s="6"/>
      <c r="J7" s="11"/>
    </row>
    <row r="8" spans="1:10" ht="15.5" customHeight="1">
      <c r="A8" s="6"/>
      <c r="B8" s="14" t="str">
        <f t="shared" si="0"/>
        <v>ü</v>
      </c>
      <c r="C8" s="60" t="s">
        <v>4</v>
      </c>
      <c r="D8" s="61"/>
      <c r="E8" s="61"/>
      <c r="F8" s="61"/>
      <c r="G8" s="61"/>
      <c r="H8" s="61"/>
      <c r="I8" s="6"/>
      <c r="J8" s="11"/>
    </row>
    <row r="9" spans="1:10" ht="15.5" customHeight="1">
      <c r="A9" s="6"/>
      <c r="B9" s="14" t="str">
        <f t="shared" si="0"/>
        <v>ü</v>
      </c>
      <c r="C9" s="60" t="s">
        <v>5</v>
      </c>
      <c r="D9" s="61"/>
      <c r="E9" s="61"/>
      <c r="F9" s="61"/>
      <c r="G9" s="61"/>
      <c r="H9" s="61"/>
      <c r="I9" s="6"/>
      <c r="J9" s="11"/>
    </row>
    <row r="10" spans="1:10" ht="15.5" customHeight="1">
      <c r="A10" s="6"/>
      <c r="B10" s="14" t="str">
        <f t="shared" si="0"/>
        <v/>
      </c>
      <c r="C10" s="61"/>
      <c r="D10" s="61"/>
      <c r="E10" s="61"/>
      <c r="F10" s="61"/>
      <c r="G10" s="61"/>
      <c r="H10" s="61"/>
      <c r="I10" s="6"/>
      <c r="J10" s="11"/>
    </row>
    <row r="11" spans="1:10" ht="15.5" customHeight="1">
      <c r="A11" s="6"/>
      <c r="B11" s="14" t="str">
        <f t="shared" si="0"/>
        <v/>
      </c>
      <c r="C11" s="61"/>
      <c r="D11" s="61"/>
      <c r="E11" s="61"/>
      <c r="F11" s="61"/>
      <c r="G11" s="61"/>
      <c r="H11" s="61"/>
      <c r="I11" s="6"/>
      <c r="J11" s="11"/>
    </row>
    <row r="12" spans="1:10" ht="15.5" customHeight="1">
      <c r="A12" s="6"/>
      <c r="B12" s="6"/>
      <c r="C12" s="6"/>
      <c r="D12" s="12"/>
      <c r="E12" s="6"/>
      <c r="F12" s="6"/>
      <c r="G12" s="6"/>
      <c r="H12" s="6"/>
      <c r="I12" s="6"/>
      <c r="J12" s="11"/>
    </row>
    <row r="13" spans="1:10" ht="15.5" customHeight="1">
      <c r="A13" s="6"/>
      <c r="B13" s="6"/>
      <c r="C13" s="6"/>
      <c r="D13" s="7" t="s">
        <v>6</v>
      </c>
      <c r="E13" s="6"/>
      <c r="F13" s="6"/>
      <c r="G13" s="6"/>
      <c r="H13" s="6"/>
      <c r="I13" s="6"/>
      <c r="J13" s="11"/>
    </row>
    <row r="14" spans="1:10" ht="15.75" customHeight="1">
      <c r="A14" s="6"/>
      <c r="B14" s="6"/>
      <c r="C14" s="15" t="s">
        <v>7</v>
      </c>
      <c r="D14" s="15" t="s">
        <v>8</v>
      </c>
      <c r="E14" s="16" t="s">
        <v>9</v>
      </c>
      <c r="F14" s="16" t="s">
        <v>10</v>
      </c>
      <c r="G14" s="16" t="s">
        <v>11</v>
      </c>
      <c r="H14" s="6"/>
      <c r="I14" s="6"/>
      <c r="J14" s="11"/>
    </row>
    <row r="15" spans="1:10" ht="15.75" customHeight="1">
      <c r="A15" s="6"/>
      <c r="B15" s="8"/>
      <c r="C15" s="40" t="s">
        <v>12</v>
      </c>
      <c r="D15" s="17" t="s">
        <v>13</v>
      </c>
      <c r="E15" s="18">
        <v>188</v>
      </c>
      <c r="F15" s="19">
        <f>E15*$E$3</f>
        <v>940</v>
      </c>
      <c r="G15" s="20">
        <f>F15/1.2</f>
        <v>783.3333333333334</v>
      </c>
      <c r="H15" s="10"/>
      <c r="I15" s="6"/>
      <c r="J15" s="11"/>
    </row>
    <row r="16" spans="1:10" ht="15.25" customHeight="1">
      <c r="A16" s="6"/>
      <c r="B16" s="8"/>
      <c r="C16" s="41"/>
      <c r="D16" s="21" t="s">
        <v>14</v>
      </c>
      <c r="E16" s="22">
        <v>8</v>
      </c>
      <c r="F16" s="23">
        <f>IF($E$3&lt;5,E16,E16*2)</f>
        <v>16</v>
      </c>
      <c r="G16" s="24">
        <f>F16/1.2</f>
        <v>13.333333333333334</v>
      </c>
      <c r="H16" s="10"/>
      <c r="I16" s="6"/>
      <c r="J16" s="11"/>
    </row>
    <row r="17" spans="1:10" ht="17" customHeight="1">
      <c r="A17" s="6"/>
      <c r="B17" s="8"/>
      <c r="C17" s="42"/>
      <c r="D17" s="25" t="s">
        <v>15</v>
      </c>
      <c r="E17" s="26">
        <f>E15+E16</f>
        <v>196</v>
      </c>
      <c r="F17" s="27">
        <f>F15+F16</f>
        <v>956</v>
      </c>
      <c r="G17" s="28">
        <f>SUM(G15:G16)</f>
        <v>796.6666666666667</v>
      </c>
      <c r="H17" s="29"/>
      <c r="I17" s="30"/>
      <c r="J17" s="11"/>
    </row>
    <row r="18" spans="1:10" ht="15.75" customHeight="1">
      <c r="A18" s="6"/>
      <c r="B18" s="8"/>
      <c r="C18" s="48" t="s">
        <v>16</v>
      </c>
      <c r="D18" s="17" t="s">
        <v>17</v>
      </c>
      <c r="E18" s="18">
        <v>38</v>
      </c>
      <c r="F18" s="19">
        <f>E18*($E$3-ROUNDDOWN($E$3/5,0))</f>
        <v>152</v>
      </c>
      <c r="G18" s="20">
        <f>F18/1.2</f>
        <v>126.66666666666667</v>
      </c>
      <c r="H18" s="10"/>
      <c r="I18" s="6"/>
      <c r="J18" s="11"/>
    </row>
    <row r="19" spans="1:10" ht="15.25" customHeight="1">
      <c r="A19" s="6"/>
      <c r="B19" s="8"/>
      <c r="C19" s="49"/>
      <c r="D19" s="21" t="s">
        <v>14</v>
      </c>
      <c r="E19" s="22">
        <v>4</v>
      </c>
      <c r="F19" s="23">
        <f>IF($E$3&lt;5,E19,E19*2)</f>
        <v>8</v>
      </c>
      <c r="G19" s="24">
        <f>F19/1.2</f>
        <v>6.666666666666667</v>
      </c>
      <c r="H19" s="31"/>
      <c r="I19" s="32"/>
      <c r="J19" s="11"/>
    </row>
    <row r="20" spans="1:10" ht="17" customHeight="1">
      <c r="A20" s="6"/>
      <c r="B20" s="8"/>
      <c r="C20" s="50"/>
      <c r="D20" s="25" t="s">
        <v>18</v>
      </c>
      <c r="E20" s="26">
        <f>E18+E19</f>
        <v>42</v>
      </c>
      <c r="F20" s="27">
        <f>F18+F19</f>
        <v>160</v>
      </c>
      <c r="G20" s="28">
        <f>SUM(G18:G19)</f>
        <v>133.33333333333334</v>
      </c>
      <c r="H20" s="10"/>
      <c r="I20" s="6"/>
      <c r="J20" s="11"/>
    </row>
    <row r="21" spans="1:10" ht="15" customHeight="1">
      <c r="A21" s="6"/>
      <c r="B21" s="6"/>
      <c r="C21" s="13"/>
      <c r="D21" s="13"/>
      <c r="E21" s="13"/>
      <c r="F21" s="13"/>
      <c r="G21" s="13"/>
      <c r="H21" s="6"/>
      <c r="I21" s="6"/>
      <c r="J21" s="11"/>
    </row>
    <row r="22" spans="1:10" ht="15.25" customHeight="1">
      <c r="A22" s="6"/>
      <c r="B22" s="6"/>
      <c r="C22" s="45" t="s">
        <v>19</v>
      </c>
      <c r="D22" s="46"/>
      <c r="E22" s="46"/>
      <c r="F22" s="46"/>
      <c r="G22" s="57" t="s">
        <v>20</v>
      </c>
      <c r="H22" s="58"/>
      <c r="I22" s="82" t="s">
        <v>21</v>
      </c>
      <c r="J22" s="83"/>
    </row>
    <row r="23" spans="1:10" ht="17" customHeight="1">
      <c r="A23" s="6"/>
      <c r="B23" s="6"/>
      <c r="C23" s="47"/>
      <c r="D23" s="47"/>
      <c r="E23" s="47"/>
      <c r="F23" s="47"/>
      <c r="G23" s="62"/>
      <c r="H23" s="62"/>
      <c r="I23" s="89"/>
      <c r="J23" s="89"/>
    </row>
    <row r="24" spans="1:10" ht="15.75" customHeight="1">
      <c r="A24" s="6"/>
      <c r="B24" s="8"/>
      <c r="C24" s="51" t="s">
        <v>22</v>
      </c>
      <c r="D24" s="52"/>
      <c r="E24" s="52"/>
      <c r="F24" s="52"/>
      <c r="G24" s="63">
        <f>G17</f>
        <v>796.6666666666667</v>
      </c>
      <c r="H24" s="63"/>
      <c r="I24" s="90">
        <f>(E15/1.2)*$E$3+E16/1.2</f>
        <v>790.0000000000001</v>
      </c>
      <c r="J24" s="91"/>
    </row>
    <row r="25" spans="1:10" ht="15.25" customHeight="1">
      <c r="A25" s="6"/>
      <c r="B25" s="8"/>
      <c r="C25" s="38" t="s">
        <v>23</v>
      </c>
      <c r="D25" s="39"/>
      <c r="E25" s="39"/>
      <c r="F25" s="39"/>
      <c r="G25" s="64">
        <f>G20</f>
        <v>133.33333333333334</v>
      </c>
      <c r="H25" s="64"/>
      <c r="I25" s="92">
        <f>(E18/1.2)*$E$3+E19/1.2</f>
        <v>161.66666666666669</v>
      </c>
      <c r="J25" s="93"/>
    </row>
    <row r="26" spans="1:10" ht="15.25" customHeight="1">
      <c r="A26" s="6"/>
      <c r="B26" s="8"/>
      <c r="C26" s="69" t="s">
        <v>24</v>
      </c>
      <c r="D26" s="70"/>
      <c r="E26" s="70"/>
      <c r="F26" s="70"/>
      <c r="G26" s="54">
        <f>G20*10</f>
        <v>1333.3333333333335</v>
      </c>
      <c r="H26" s="54"/>
      <c r="I26" s="78">
        <f>I25*10</f>
        <v>1616.666666666667</v>
      </c>
      <c r="J26" s="79"/>
    </row>
    <row r="27" spans="1:10" ht="15.25" customHeight="1">
      <c r="A27" s="6"/>
      <c r="B27" s="8"/>
      <c r="C27" s="65" t="s">
        <v>25</v>
      </c>
      <c r="D27" s="66"/>
      <c r="E27" s="66"/>
      <c r="F27" s="66"/>
      <c r="G27" s="53">
        <f>G24+G26</f>
        <v>2130</v>
      </c>
      <c r="H27" s="53"/>
      <c r="I27" s="94">
        <f>I26+I24</f>
        <v>2406.666666666667</v>
      </c>
      <c r="J27" s="95"/>
    </row>
    <row r="28" spans="1:10" ht="15" customHeight="1">
      <c r="A28" s="6"/>
      <c r="B28" s="8"/>
      <c r="C28" s="69" t="s">
        <v>26</v>
      </c>
      <c r="D28" s="70"/>
      <c r="E28" s="70"/>
      <c r="F28" s="70"/>
      <c r="G28" s="54">
        <f>G27/12</f>
        <v>177.5</v>
      </c>
      <c r="H28" s="54"/>
      <c r="I28" s="78">
        <f>I27/12</f>
        <v>200.55555555555557</v>
      </c>
      <c r="J28" s="79"/>
    </row>
    <row r="29" spans="1:10" ht="27" customHeight="1">
      <c r="A29" s="6"/>
      <c r="B29" s="8"/>
      <c r="C29" s="33" t="s">
        <v>27</v>
      </c>
      <c r="D29" s="34"/>
      <c r="E29" s="34"/>
      <c r="F29" s="34"/>
      <c r="G29" s="55">
        <f>G28/$E$3</f>
        <v>35.5</v>
      </c>
      <c r="H29" s="55"/>
      <c r="I29" s="80">
        <f>I28/$E$3</f>
        <v>40.111111111111114</v>
      </c>
      <c r="J29" s="81"/>
    </row>
    <row r="30" spans="1:10" ht="15" customHeight="1">
      <c r="A30" s="6"/>
      <c r="B30" s="6"/>
      <c r="C30" s="13"/>
      <c r="D30" s="13"/>
      <c r="E30" s="35"/>
      <c r="F30" s="36"/>
      <c r="G30" s="13"/>
      <c r="H30" s="13"/>
      <c r="I30" s="13"/>
      <c r="J30" s="37"/>
    </row>
    <row r="31" spans="1:10" ht="15.75" customHeight="1">
      <c r="A31" s="6"/>
      <c r="B31" s="6"/>
      <c r="C31" s="45" t="s">
        <v>28</v>
      </c>
      <c r="D31" s="46"/>
      <c r="E31" s="46"/>
      <c r="F31" s="46"/>
      <c r="G31" s="57" t="s">
        <v>20</v>
      </c>
      <c r="H31" s="58"/>
      <c r="I31" s="82" t="s">
        <v>21</v>
      </c>
      <c r="J31" s="83"/>
    </row>
    <row r="32" spans="1:10" ht="15.25" customHeight="1">
      <c r="A32" s="6"/>
      <c r="B32" s="6"/>
      <c r="C32" s="56"/>
      <c r="D32" s="56"/>
      <c r="E32" s="56"/>
      <c r="F32" s="56"/>
      <c r="G32" s="59"/>
      <c r="H32" s="59"/>
      <c r="I32" s="84"/>
      <c r="J32" s="84"/>
    </row>
    <row r="33" spans="1:10" ht="15.25" customHeight="1">
      <c r="A33" s="6"/>
      <c r="B33" s="8"/>
      <c r="C33" s="67" t="s">
        <v>23</v>
      </c>
      <c r="D33" s="68"/>
      <c r="E33" s="68"/>
      <c r="F33" s="68"/>
      <c r="G33" s="64">
        <f>G20</f>
        <v>133.33333333333334</v>
      </c>
      <c r="H33" s="64"/>
      <c r="I33" s="85">
        <f>E18/1.2*$E$3+E19/1.2</f>
        <v>161.66666666666669</v>
      </c>
      <c r="J33" s="86"/>
    </row>
    <row r="34" spans="1:10" ht="15.25" customHeight="1">
      <c r="A34" s="6"/>
      <c r="B34" s="8"/>
      <c r="C34" s="65" t="s">
        <v>25</v>
      </c>
      <c r="D34" s="66"/>
      <c r="E34" s="66"/>
      <c r="F34" s="66"/>
      <c r="G34" s="53">
        <f>G20*12</f>
        <v>1600</v>
      </c>
      <c r="H34" s="53"/>
      <c r="I34" s="87">
        <f>I33*12</f>
        <v>1940.0000000000002</v>
      </c>
      <c r="J34" s="88"/>
    </row>
    <row r="35" spans="1:10" ht="27" customHeight="1">
      <c r="A35" s="6"/>
      <c r="B35" s="8"/>
      <c r="C35" s="33" t="s">
        <v>27</v>
      </c>
      <c r="D35" s="34"/>
      <c r="E35" s="34"/>
      <c r="F35" s="34"/>
      <c r="G35" s="55">
        <f>G33/$E$3</f>
        <v>26.666666666666668</v>
      </c>
      <c r="H35" s="55"/>
      <c r="I35" s="74">
        <f>I33/$E$3</f>
        <v>32.333333333333336</v>
      </c>
      <c r="J35" s="75"/>
    </row>
    <row r="36" spans="1:10" ht="15.75" customHeight="1">
      <c r="A36" s="6"/>
      <c r="B36" s="6"/>
      <c r="C36" s="13"/>
      <c r="D36" s="13"/>
      <c r="E36" s="13"/>
      <c r="F36" s="13"/>
      <c r="G36" s="13"/>
      <c r="H36" s="13"/>
      <c r="I36" s="13"/>
      <c r="J36" s="37"/>
    </row>
    <row r="37" spans="1:10" ht="23" customHeight="1">
      <c r="A37" s="6"/>
      <c r="B37" s="6"/>
      <c r="C37" s="71" t="s">
        <v>29</v>
      </c>
      <c r="D37" s="72"/>
      <c r="E37" s="72"/>
      <c r="F37" s="72"/>
      <c r="G37" s="72"/>
      <c r="H37" s="72"/>
      <c r="I37" s="72"/>
      <c r="J37" s="73"/>
    </row>
    <row r="38" spans="1:10" ht="23" customHeight="1">
      <c r="A38" s="6"/>
      <c r="B38" s="6"/>
      <c r="C38" s="71" t="s">
        <v>30</v>
      </c>
      <c r="D38" s="72"/>
      <c r="E38" s="72"/>
      <c r="F38" s="72"/>
      <c r="G38" s="72"/>
      <c r="H38" s="72"/>
      <c r="I38" s="72"/>
      <c r="J38" s="73"/>
    </row>
  </sheetData>
  <mergeCells count="43">
    <mergeCell ref="C37:J37"/>
    <mergeCell ref="C38:J38"/>
    <mergeCell ref="I35:J35"/>
    <mergeCell ref="A1:J1"/>
    <mergeCell ref="I28:J28"/>
    <mergeCell ref="I29:J29"/>
    <mergeCell ref="I31:J32"/>
    <mergeCell ref="I33:J33"/>
    <mergeCell ref="I34:J34"/>
    <mergeCell ref="I22:J23"/>
    <mergeCell ref="I24:J24"/>
    <mergeCell ref="I25:J25"/>
    <mergeCell ref="I26:J26"/>
    <mergeCell ref="I27:J27"/>
    <mergeCell ref="C6:H6"/>
    <mergeCell ref="C7:H7"/>
    <mergeCell ref="G35:H35"/>
    <mergeCell ref="C10:H10"/>
    <mergeCell ref="C11:H11"/>
    <mergeCell ref="G22:H23"/>
    <mergeCell ref="G24:H24"/>
    <mergeCell ref="G25:H25"/>
    <mergeCell ref="G26:H26"/>
    <mergeCell ref="C34:F34"/>
    <mergeCell ref="G34:H34"/>
    <mergeCell ref="C33:F33"/>
    <mergeCell ref="G33:H33"/>
    <mergeCell ref="C26:F26"/>
    <mergeCell ref="C27:F27"/>
    <mergeCell ref="C28:F28"/>
    <mergeCell ref="G27:H27"/>
    <mergeCell ref="G28:H28"/>
    <mergeCell ref="G29:H29"/>
    <mergeCell ref="C31:F32"/>
    <mergeCell ref="G31:H32"/>
    <mergeCell ref="C25:F25"/>
    <mergeCell ref="C15:C17"/>
    <mergeCell ref="B5:F5"/>
    <mergeCell ref="C22:F23"/>
    <mergeCell ref="C18:C20"/>
    <mergeCell ref="C24:F24"/>
    <mergeCell ref="C8:H8"/>
    <mergeCell ref="C9:H9"/>
  </mergeCells>
  <hyperlinks>
    <hyperlink ref="C37" r:id="rId1" display="OBJEDNAŤ TELEFONICKY"/>
    <hyperlink ref="C38" r:id="rId2" display="OBJEDNAŤ MAILOM"/>
  </hyperlinks>
  <printOptions/>
  <pageMargins left="0.25" right="0.25" top="0.75" bottom="0.75" header="0.3" footer="0.3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 Horvát</cp:lastModifiedBy>
  <dcterms:created xsi:type="dcterms:W3CDTF">2022-10-08T07:02:35Z</dcterms:created>
  <dcterms:modified xsi:type="dcterms:W3CDTF">2023-05-08T16:06:13Z</dcterms:modified>
  <cp:category/>
  <cp:version/>
  <cp:contentType/>
  <cp:contentStatus/>
</cp:coreProperties>
</file>